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11371\Documents\FIDERH 2016\Comité Técnico\1ra Sesión\Carpeta Primera Sesión Ordinaria 2016 FIDERH\5. Informe de Autoevaluación\5.1 Informe de Autoevaluación\"/>
    </mc:Choice>
  </mc:AlternateContent>
  <bookViews>
    <workbookView xWindow="480" yWindow="210" windowWidth="11340" windowHeight="6345"/>
  </bookViews>
  <sheets>
    <sheet name="Flujoefectivo" sheetId="6" r:id="rId1"/>
  </sheets>
  <definedNames>
    <definedName name="_xlnm.Print_Area" localSheetId="0">Flujoefectivo!$C$1:$O$57</definedName>
  </definedNames>
  <calcPr calcId="152511"/>
</workbook>
</file>

<file path=xl/calcChain.xml><?xml version="1.0" encoding="utf-8"?>
<calcChain xmlns="http://schemas.openxmlformats.org/spreadsheetml/2006/main">
  <c r="F17" i="6" l="1"/>
  <c r="F18" i="6"/>
  <c r="G18" i="6" s="1"/>
  <c r="D19" i="6"/>
  <c r="E15" i="6"/>
  <c r="F15" i="6" s="1"/>
  <c r="E16" i="6"/>
  <c r="E19" i="6" s="1"/>
  <c r="E23" i="6" s="1"/>
  <c r="E17" i="6"/>
  <c r="E18" i="6"/>
  <c r="D23" i="6"/>
  <c r="D11" i="6"/>
  <c r="F10" i="6"/>
  <c r="H10" i="6" s="1"/>
  <c r="K10" i="6" s="1"/>
  <c r="F9" i="6"/>
  <c r="I9" i="6" s="1"/>
  <c r="E10" i="6"/>
  <c r="E9" i="6"/>
  <c r="I17" i="6"/>
  <c r="H19" i="6"/>
  <c r="H23" i="6" s="1"/>
  <c r="K15" i="6"/>
  <c r="K16" i="6"/>
  <c r="K17" i="6"/>
  <c r="N17" i="6" s="1"/>
  <c r="K18" i="6"/>
  <c r="K9" i="6"/>
  <c r="M9" i="6" s="1"/>
  <c r="J11" i="6"/>
  <c r="J19" i="6"/>
  <c r="J23" i="6" s="1"/>
  <c r="E11" i="6"/>
  <c r="G10" i="6"/>
  <c r="I18" i="6" l="1"/>
  <c r="G9" i="6"/>
  <c r="M18" i="6"/>
  <c r="F16" i="6"/>
  <c r="O17" i="6"/>
  <c r="K19" i="6"/>
  <c r="K23" i="6" s="1"/>
  <c r="O23" i="6" s="1"/>
  <c r="O18" i="6"/>
  <c r="L18" i="6"/>
  <c r="N18" i="6"/>
  <c r="L17" i="6"/>
  <c r="M17" i="6"/>
  <c r="M16" i="6"/>
  <c r="L15" i="6"/>
  <c r="G15" i="6"/>
  <c r="G17" i="6"/>
  <c r="O16" i="6"/>
  <c r="L9" i="6"/>
  <c r="O9" i="6"/>
  <c r="N9" i="6"/>
  <c r="O10" i="6"/>
  <c r="M10" i="6"/>
  <c r="L10" i="6"/>
  <c r="N10" i="6"/>
  <c r="H11" i="6"/>
  <c r="E31" i="6" s="1"/>
  <c r="I10" i="6"/>
  <c r="F11" i="6"/>
  <c r="G11" i="6" s="1"/>
  <c r="I16" i="6" l="1"/>
  <c r="N16" i="6"/>
  <c r="G16" i="6"/>
  <c r="L16" i="6"/>
  <c r="F19" i="6"/>
  <c r="N19" i="6"/>
  <c r="L19" i="6"/>
  <c r="O19" i="6"/>
  <c r="M19" i="6"/>
  <c r="K11" i="6"/>
  <c r="O11" i="6" s="1"/>
  <c r="I11" i="6"/>
  <c r="I19" i="6" l="1"/>
  <c r="F23" i="6"/>
  <c r="G19" i="6"/>
  <c r="L11" i="6"/>
  <c r="M11" i="6"/>
  <c r="N11" i="6" s="1"/>
  <c r="I23" i="6" l="1"/>
  <c r="G23" i="6"/>
  <c r="L23" i="6"/>
  <c r="N23" i="6"/>
  <c r="M23" i="6"/>
</calcChain>
</file>

<file path=xl/sharedStrings.xml><?xml version="1.0" encoding="utf-8"?>
<sst xmlns="http://schemas.openxmlformats.org/spreadsheetml/2006/main" count="54" uniqueCount="48">
  <si>
    <t>Total</t>
  </si>
  <si>
    <t>Disponibilidad inicial</t>
  </si>
  <si>
    <t>Propios</t>
  </si>
  <si>
    <t>Fiscales</t>
  </si>
  <si>
    <t>(Miles de Pesos)</t>
  </si>
  <si>
    <t>INGRESOS</t>
  </si>
  <si>
    <t>Capítulo de Gasto</t>
  </si>
  <si>
    <t>Presupuesto modificado anual
(A)</t>
  </si>
  <si>
    <t>Porcentaje del total respecto del programado al periodo
(H) = F/B*100</t>
  </si>
  <si>
    <t>Porcentaje del total respecto del modificado anual
(I) = F/A*100</t>
  </si>
  <si>
    <t>Programado al periodo
(B)</t>
  </si>
  <si>
    <t>Porcentaje del programado al periodo respecto del presupuesto modificado anual
(C) = B/A*100</t>
  </si>
  <si>
    <t>Devengado no cobrado
(E)</t>
  </si>
  <si>
    <t>Total. Captado + Devengado no cobrado
(F) = D+E</t>
  </si>
  <si>
    <t>Diferencia
(G) = B-F</t>
  </si>
  <si>
    <t>GASTO</t>
  </si>
  <si>
    <t>Devengado no pagado
(E)</t>
  </si>
  <si>
    <t>Total. Ejercido + Devengado no pagado
(F) = D+E</t>
  </si>
  <si>
    <t>SubTotal</t>
  </si>
  <si>
    <t>Fuente de Ingresos</t>
  </si>
  <si>
    <t>Porcentaje del programado al periodo respecto del presupuesto modificado anual
(C) = (B/A)*100</t>
  </si>
  <si>
    <t>Presupuesto Original Anual</t>
  </si>
  <si>
    <t>Porcentaje del total captado respecto del programado al periodo
(H) = (F/B)*100</t>
  </si>
  <si>
    <t>Porcentaje del total captado respecto del modificado anual
(I) = (F/A)*100</t>
  </si>
  <si>
    <t>4000</t>
  </si>
  <si>
    <t xml:space="preserve">(Menor) o Mayor gasto en relación con lo programado al periodo
</t>
  </si>
  <si>
    <t>Presupuesto Ejercido y Presupuesto Devengado</t>
  </si>
  <si>
    <t>Operaciones ajenas netas</t>
  </si>
  <si>
    <t>Capítulo 2000 Materiales y Suministros</t>
  </si>
  <si>
    <t>Capítulo 4000 Otras Erogaciones</t>
  </si>
  <si>
    <t>Disponibilidad final</t>
  </si>
  <si>
    <t>Enteros TESOFE</t>
  </si>
  <si>
    <t>Ejercido por la operación del ejercicio 2013
(D)</t>
  </si>
  <si>
    <t>% variación Programado y captado</t>
  </si>
  <si>
    <t>% variación Programado y ejercido</t>
  </si>
  <si>
    <t>Enero-Dic 2015</t>
  </si>
  <si>
    <t>Cifras al 31 de diciembre de 2015</t>
  </si>
  <si>
    <t>Cifras al 31 de  diciembre de 2015.</t>
  </si>
  <si>
    <t>Fondo para el Desarrollo de Recursos Humanos</t>
  </si>
  <si>
    <t>Captado por la operación del ejercicio 2015
(D)</t>
  </si>
  <si>
    <t>3000</t>
  </si>
  <si>
    <t>2000</t>
  </si>
  <si>
    <t>Capítulo 3000 Servicios Generales</t>
  </si>
  <si>
    <t>Se ejerció el 100% del presupuesto aprobado para el capítulo 4000, destinado a la actividad sustantiva del FIDERH, consistente en el otorgamiento de créditos educativos.</t>
  </si>
  <si>
    <t xml:space="preserve">(Menor) o Mayor captación en relación con lo programado al periodo
</t>
  </si>
  <si>
    <t>La variación de 238.6 miles de pesos se explica por economías y ahorros generados en materiales de administración, así como en servicio de comedor por las vacantes presentadas durante el ejercicio.</t>
  </si>
  <si>
    <r>
      <t>EXPLICACIÓN A LAS VARIACIONES</t>
    </r>
    <r>
      <rPr>
        <sz val="10"/>
        <rFont val="Arial"/>
        <family val="2"/>
      </rPr>
      <t>:</t>
    </r>
  </si>
  <si>
    <t>La variación de 3,378.1 miles de pesos se debe al menor ejercicio presupuestario en el concepto de servicios integrales, derivado de las vacantes y movimientos de personal presentados durante el ejercicio, toda vez que en esta partida se reporta el gasto de la plantilla que se encarga de la administración del FIDERH, mismos que son empleados del Banco de México, en su carácter de fiduciario, de acuerdo al contrato de fideicomiso.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</si>
</sst>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
    <numFmt numFmtId="166" formatCode="_(* #,##0_);_(* \(#,##0\);_(* &quot;-&quot;??_);_(@_)"/>
    <numFmt numFmtId="167" formatCode="_(* #,##0.0_);_(* \(#,##0.0\);_(* &quot;-&quot;??_);_(@_)"/>
  </numFmts>
  <fonts count="23" x14ac:knownFonts="1">
    <font>
      <sz val="10"/>
      <name val="Arial"/>
    </font>
    <font>
      <sz val="10"/>
      <name val="Arial"/>
      <family val="2"/>
    </font>
    <font>
      <b/>
      <sz val="8"/>
      <name val="Arial"/>
      <family val="2"/>
    </font>
    <font>
      <b/>
      <sz val="10"/>
      <name val="Arial"/>
      <family val="2"/>
    </font>
    <font>
      <sz val="10"/>
      <name val="Arial"/>
      <family val="2"/>
    </font>
    <font>
      <sz val="8"/>
      <name val="Arial"/>
      <family val="2"/>
    </font>
    <font>
      <sz val="6"/>
      <name val="Arial"/>
      <family val="2"/>
    </font>
    <font>
      <sz val="7"/>
      <name val="Arial"/>
      <family val="2"/>
    </font>
    <font>
      <sz val="10"/>
      <color indexed="51"/>
      <name val="Arial"/>
      <family val="2"/>
    </font>
    <font>
      <b/>
      <sz val="8"/>
      <color indexed="39"/>
      <name val="Arial"/>
      <family val="2"/>
    </font>
    <font>
      <sz val="9"/>
      <name val="Tahoma"/>
      <family val="2"/>
    </font>
    <font>
      <b/>
      <sz val="9"/>
      <name val="Tahoma"/>
      <family val="2"/>
    </font>
    <font>
      <b/>
      <sz val="9"/>
      <color indexed="39"/>
      <name val="Tahoma"/>
      <family val="2"/>
    </font>
    <font>
      <u/>
      <sz val="10"/>
      <name val="Arial"/>
      <family val="2"/>
    </font>
    <font>
      <b/>
      <sz val="12"/>
      <name val="Arial"/>
      <family val="2"/>
    </font>
    <font>
      <b/>
      <sz val="10"/>
      <color indexed="39"/>
      <name val="Tahoma"/>
      <family val="2"/>
    </font>
    <font>
      <b/>
      <sz val="10"/>
      <name val="Tahoma"/>
      <family val="2"/>
    </font>
    <font>
      <sz val="10"/>
      <name val="Tahoma"/>
      <family val="2"/>
    </font>
    <font>
      <sz val="8"/>
      <color indexed="39"/>
      <name val="Arial"/>
      <family val="2"/>
    </font>
    <font>
      <b/>
      <sz val="18"/>
      <color indexed="10"/>
      <name val="Arial"/>
      <family val="2"/>
    </font>
    <font>
      <sz val="8"/>
      <color indexed="12"/>
      <name val="Arial"/>
      <family val="2"/>
    </font>
    <font>
      <b/>
      <sz val="12"/>
      <color theme="0"/>
      <name val="Arial"/>
      <family val="2"/>
    </font>
    <font>
      <b/>
      <sz val="10"/>
      <color theme="0"/>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6" tint="-0.499984740745262"/>
        <bgColor indexed="64"/>
      </patternFill>
    </fill>
    <fill>
      <patternFill patternType="solid">
        <fgColor rgb="FF7030A0"/>
        <bgColor indexed="64"/>
      </patternFill>
    </fill>
  </fills>
  <borders count="3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6" fillId="2" borderId="1" xfId="0" applyFont="1" applyFill="1" applyBorder="1" applyAlignment="1">
      <alignment horizontal="center" vertical="center" wrapText="1"/>
    </xf>
    <xf numFmtId="0" fontId="8" fillId="0" borderId="0" xfId="0" applyFont="1"/>
    <xf numFmtId="166" fontId="2" fillId="0" borderId="0" xfId="1" applyNumberFormat="1" applyFont="1" applyBorder="1"/>
    <xf numFmtId="166" fontId="5" fillId="0" borderId="0" xfId="1" applyNumberFormat="1" applyFont="1" applyBorder="1"/>
    <xf numFmtId="166" fontId="5" fillId="0" borderId="0" xfId="1" applyNumberFormat="1" applyFont="1" applyFill="1" applyBorder="1" applyAlignment="1">
      <alignment vertical="center"/>
    </xf>
    <xf numFmtId="166" fontId="5" fillId="0" borderId="0" xfId="1" applyNumberFormat="1" applyFont="1" applyBorder="1" applyAlignment="1">
      <alignment vertical="center"/>
    </xf>
    <xf numFmtId="167" fontId="9" fillId="0" borderId="0" xfId="1" applyNumberFormat="1" applyFont="1" applyBorder="1"/>
    <xf numFmtId="166" fontId="9" fillId="0" borderId="0" xfId="1" applyNumberFormat="1" applyFont="1" applyBorder="1" applyAlignment="1">
      <alignment horizontal="right"/>
    </xf>
    <xf numFmtId="9" fontId="2" fillId="0" borderId="0" xfId="1" applyNumberFormat="1" applyFont="1" applyBorder="1"/>
    <xf numFmtId="3" fontId="0" fillId="0" borderId="0" xfId="0" applyNumberFormat="1"/>
    <xf numFmtId="3" fontId="13" fillId="0" borderId="0" xfId="0" applyNumberFormat="1" applyFont="1"/>
    <xf numFmtId="3" fontId="0" fillId="0" borderId="0" xfId="0" applyNumberFormat="1" applyFill="1"/>
    <xf numFmtId="167" fontId="10" fillId="0" borderId="2" xfId="1" applyNumberFormat="1" applyFont="1" applyFill="1" applyBorder="1"/>
    <xf numFmtId="10" fontId="10" fillId="0" borderId="2" xfId="2" applyNumberFormat="1" applyFont="1" applyFill="1" applyBorder="1"/>
    <xf numFmtId="10" fontId="11" fillId="0" borderId="2" xfId="2" applyNumberFormat="1" applyFont="1" applyFill="1" applyBorder="1" applyAlignment="1">
      <alignment horizontal="center"/>
    </xf>
    <xf numFmtId="10" fontId="11" fillId="0" borderId="3" xfId="2" applyNumberFormat="1" applyFont="1" applyFill="1" applyBorder="1" applyAlignment="1">
      <alignment horizontal="center"/>
    </xf>
    <xf numFmtId="10" fontId="10" fillId="0" borderId="0" xfId="2" applyNumberFormat="1" applyFont="1" applyFill="1" applyBorder="1"/>
    <xf numFmtId="166" fontId="10" fillId="0" borderId="0" xfId="1" applyNumberFormat="1" applyFont="1" applyFill="1" applyBorder="1"/>
    <xf numFmtId="0" fontId="10" fillId="0" borderId="0" xfId="0" applyFont="1" applyFill="1"/>
    <xf numFmtId="167" fontId="10" fillId="0" borderId="4" xfId="1" applyNumberFormat="1" applyFont="1" applyFill="1" applyBorder="1"/>
    <xf numFmtId="166" fontId="10" fillId="0" borderId="2" xfId="1" applyNumberFormat="1" applyFont="1" applyFill="1" applyBorder="1" applyAlignment="1">
      <alignment horizontal="right"/>
    </xf>
    <xf numFmtId="167" fontId="12" fillId="0" borderId="5" xfId="1" applyNumberFormat="1" applyFont="1" applyFill="1" applyBorder="1" applyAlignment="1">
      <alignment horizontal="right" vertical="center"/>
    </xf>
    <xf numFmtId="10" fontId="12" fillId="0" borderId="5" xfId="2" applyNumberFormat="1" applyFont="1" applyFill="1" applyBorder="1" applyAlignment="1">
      <alignment horizontal="right" vertical="center"/>
    </xf>
    <xf numFmtId="167" fontId="12" fillId="0" borderId="5" xfId="1" applyNumberFormat="1" applyFont="1" applyFill="1" applyBorder="1" applyAlignment="1">
      <alignment vertical="center"/>
    </xf>
    <xf numFmtId="164" fontId="12" fillId="0" borderId="5" xfId="1" applyNumberFormat="1" applyFont="1" applyFill="1" applyBorder="1" applyAlignment="1">
      <alignment horizontal="right" vertical="center"/>
    </xf>
    <xf numFmtId="10" fontId="11" fillId="0" borderId="5" xfId="2" applyNumberFormat="1" applyFont="1" applyFill="1" applyBorder="1" applyAlignment="1">
      <alignment horizontal="center" vertical="center"/>
    </xf>
    <xf numFmtId="10" fontId="11" fillId="0" borderId="6" xfId="2" applyNumberFormat="1" applyFont="1" applyFill="1" applyBorder="1" applyAlignment="1">
      <alignment horizontal="center" vertical="center"/>
    </xf>
    <xf numFmtId="10" fontId="10" fillId="0" borderId="0" xfId="2" applyNumberFormat="1" applyFont="1" applyFill="1" applyBorder="1" applyAlignment="1">
      <alignment vertical="center"/>
    </xf>
    <xf numFmtId="167" fontId="12" fillId="0" borderId="0" xfId="1" applyNumberFormat="1" applyFont="1" applyFill="1" applyBorder="1" applyAlignment="1">
      <alignment vertical="center"/>
    </xf>
    <xf numFmtId="167" fontId="10" fillId="0" borderId="0" xfId="0" applyNumberFormat="1" applyFont="1" applyFill="1" applyAlignment="1">
      <alignment vertical="center"/>
    </xf>
    <xf numFmtId="49" fontId="10" fillId="0" borderId="7" xfId="1" applyNumberFormat="1" applyFont="1" applyFill="1" applyBorder="1" applyAlignment="1">
      <alignment horizontal="center"/>
    </xf>
    <xf numFmtId="49" fontId="10" fillId="0" borderId="4" xfId="1" applyNumberFormat="1" applyFont="1" applyFill="1" applyBorder="1" applyAlignment="1">
      <alignment horizontal="center"/>
    </xf>
    <xf numFmtId="167" fontId="10" fillId="0" borderId="2" xfId="1" applyNumberFormat="1" applyFont="1" applyFill="1" applyBorder="1" applyAlignment="1">
      <alignment horizontal="right"/>
    </xf>
    <xf numFmtId="167" fontId="12" fillId="0" borderId="2" xfId="1" applyNumberFormat="1" applyFont="1" applyFill="1" applyBorder="1" applyAlignment="1">
      <alignment horizontal="right" vertical="center"/>
    </xf>
    <xf numFmtId="10" fontId="12" fillId="0" borderId="2" xfId="2" applyNumberFormat="1" applyFont="1" applyFill="1" applyBorder="1" applyAlignment="1">
      <alignment horizontal="right" vertical="center"/>
    </xf>
    <xf numFmtId="167" fontId="10" fillId="0" borderId="2" xfId="1" applyNumberFormat="1" applyFont="1" applyFill="1" applyBorder="1" applyAlignment="1">
      <alignment horizontal="right" vertical="center"/>
    </xf>
    <xf numFmtId="10" fontId="11" fillId="0" borderId="2" xfId="2" applyNumberFormat="1" applyFont="1" applyFill="1" applyBorder="1" applyAlignment="1">
      <alignment horizontal="center" vertical="center"/>
    </xf>
    <xf numFmtId="10" fontId="11" fillId="0" borderId="3" xfId="2" applyNumberFormat="1" applyFont="1" applyFill="1" applyBorder="1" applyAlignment="1">
      <alignment horizontal="center" vertical="center"/>
    </xf>
    <xf numFmtId="166" fontId="12" fillId="0" borderId="0" xfId="1" applyNumberFormat="1" applyFont="1" applyFill="1" applyBorder="1" applyAlignment="1">
      <alignment horizontal="right" vertical="center"/>
    </xf>
    <xf numFmtId="0" fontId="10" fillId="0" borderId="0" xfId="0" applyFont="1" applyFill="1" applyAlignment="1">
      <alignment vertical="center"/>
    </xf>
    <xf numFmtId="10" fontId="17" fillId="0" borderId="0" xfId="2" applyNumberFormat="1" applyFont="1" applyFill="1" applyBorder="1"/>
    <xf numFmtId="166" fontId="15" fillId="0" borderId="0" xfId="1" applyNumberFormat="1" applyFont="1" applyFill="1" applyBorder="1" applyAlignment="1">
      <alignment horizontal="right" vertical="center"/>
    </xf>
    <xf numFmtId="0" fontId="17" fillId="0" borderId="0" xfId="0" applyFont="1" applyFill="1" applyAlignment="1">
      <alignment vertical="center"/>
    </xf>
    <xf numFmtId="166" fontId="18" fillId="0" borderId="0" xfId="1" applyNumberFormat="1" applyFont="1" applyFill="1" applyBorder="1" applyAlignment="1">
      <alignment vertical="center"/>
    </xf>
    <xf numFmtId="0" fontId="4" fillId="0" borderId="0" xfId="0" applyFont="1" applyFill="1" applyAlignment="1">
      <alignment vertical="center"/>
    </xf>
    <xf numFmtId="167" fontId="10" fillId="0" borderId="2" xfId="1" applyNumberFormat="1" applyFont="1" applyFill="1" applyBorder="1" applyAlignment="1">
      <alignment horizontal="center"/>
    </xf>
    <xf numFmtId="167" fontId="15" fillId="0" borderId="8" xfId="1" applyNumberFormat="1" applyFont="1" applyFill="1" applyBorder="1" applyAlignment="1">
      <alignment horizontal="right" vertical="center"/>
    </xf>
    <xf numFmtId="10" fontId="15" fillId="0" borderId="8" xfId="2" applyNumberFormat="1" applyFont="1" applyFill="1" applyBorder="1" applyAlignment="1">
      <alignment horizontal="right" vertical="center"/>
    </xf>
    <xf numFmtId="10" fontId="16" fillId="0" borderId="8" xfId="2" applyNumberFormat="1" applyFont="1" applyFill="1" applyBorder="1" applyAlignment="1">
      <alignment horizontal="center" vertical="center"/>
    </xf>
    <xf numFmtId="10" fontId="16" fillId="0" borderId="9" xfId="2" applyNumberFormat="1" applyFont="1" applyFill="1" applyBorder="1" applyAlignment="1">
      <alignment horizontal="center" vertical="center"/>
    </xf>
    <xf numFmtId="167" fontId="10" fillId="0" borderId="10" xfId="1" applyNumberFormat="1" applyFont="1" applyFill="1" applyBorder="1"/>
    <xf numFmtId="10" fontId="10" fillId="0" borderId="10" xfId="2" applyNumberFormat="1" applyFont="1" applyFill="1" applyBorder="1"/>
    <xf numFmtId="4" fontId="10" fillId="0" borderId="10" xfId="1" applyNumberFormat="1" applyFont="1" applyFill="1" applyBorder="1" applyAlignment="1">
      <alignment horizontal="right"/>
    </xf>
    <xf numFmtId="10" fontId="11" fillId="0" borderId="10" xfId="2" applyNumberFormat="1" applyFont="1" applyFill="1" applyBorder="1" applyAlignment="1">
      <alignment horizontal="center"/>
    </xf>
    <xf numFmtId="10" fontId="11" fillId="0" borderId="11" xfId="2" applyNumberFormat="1" applyFont="1" applyFill="1" applyBorder="1" applyAlignment="1">
      <alignment horizontal="center"/>
    </xf>
    <xf numFmtId="0" fontId="5" fillId="2" borderId="1" xfId="0" applyFont="1" applyFill="1" applyBorder="1" applyAlignment="1">
      <alignment horizontal="center" vertical="center" wrapText="1"/>
    </xf>
    <xf numFmtId="167" fontId="9" fillId="0" borderId="12" xfId="1" applyNumberFormat="1" applyFont="1" applyBorder="1" applyAlignment="1">
      <alignment horizontal="center" wrapText="1"/>
    </xf>
    <xf numFmtId="167" fontId="15" fillId="0" borderId="13" xfId="1" applyNumberFormat="1" applyFont="1" applyFill="1" applyBorder="1" applyAlignment="1">
      <alignment horizontal="right" vertical="center"/>
    </xf>
    <xf numFmtId="167" fontId="15" fillId="0" borderId="14" xfId="1" applyNumberFormat="1" applyFont="1" applyFill="1" applyBorder="1" applyAlignment="1">
      <alignment horizontal="right" vertical="center"/>
    </xf>
    <xf numFmtId="167" fontId="10" fillId="0" borderId="15" xfId="1" applyNumberFormat="1" applyFont="1" applyFill="1" applyBorder="1" applyAlignment="1">
      <alignment horizontal="center"/>
    </xf>
    <xf numFmtId="167" fontId="10" fillId="0" borderId="7" xfId="1" applyNumberFormat="1" applyFont="1" applyFill="1" applyBorder="1" applyAlignment="1">
      <alignment horizontal="center"/>
    </xf>
    <xf numFmtId="167" fontId="12" fillId="0" borderId="16" xfId="1" applyNumberFormat="1" applyFont="1" applyFill="1" applyBorder="1" applyAlignment="1">
      <alignment horizontal="center" vertical="center"/>
    </xf>
    <xf numFmtId="167" fontId="12" fillId="0" borderId="7" xfId="1" applyNumberFormat="1" applyFont="1" applyFill="1" applyBorder="1" applyAlignment="1">
      <alignment horizontal="center" vertical="center"/>
    </xf>
    <xf numFmtId="167" fontId="15" fillId="0" borderId="17" xfId="1" applyNumberFormat="1" applyFont="1" applyFill="1" applyBorder="1" applyAlignment="1">
      <alignment horizontal="center" vertical="center"/>
    </xf>
    <xf numFmtId="166" fontId="18" fillId="0" borderId="0" xfId="1" applyNumberFormat="1" applyFont="1" applyBorder="1" applyAlignment="1">
      <alignment vertical="center"/>
    </xf>
    <xf numFmtId="0" fontId="4" fillId="0" borderId="0" xfId="0" applyFont="1" applyAlignment="1">
      <alignment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65" fontId="10" fillId="0" borderId="4" xfId="1" applyNumberFormat="1" applyFont="1" applyFill="1" applyBorder="1" applyAlignment="1">
      <alignment horizontal="right"/>
    </xf>
    <xf numFmtId="0" fontId="14" fillId="3" borderId="18" xfId="0" applyFont="1" applyFill="1" applyBorder="1" applyAlignment="1">
      <alignment horizontal="center"/>
    </xf>
    <xf numFmtId="0" fontId="14" fillId="3" borderId="0" xfId="0" applyFont="1" applyFill="1" applyBorder="1" applyAlignment="1">
      <alignment horizontal="center"/>
    </xf>
    <xf numFmtId="0" fontId="14" fillId="3" borderId="19" xfId="0" applyFont="1" applyFill="1" applyBorder="1" applyAlignment="1">
      <alignment horizontal="center"/>
    </xf>
    <xf numFmtId="167" fontId="10" fillId="4" borderId="2" xfId="1" applyNumberFormat="1" applyFont="1" applyFill="1" applyBorder="1"/>
    <xf numFmtId="167" fontId="12" fillId="4" borderId="2" xfId="1" applyNumberFormat="1" applyFont="1" applyFill="1" applyBorder="1" applyAlignment="1">
      <alignment horizontal="right" vertical="center"/>
    </xf>
    <xf numFmtId="167" fontId="15" fillId="4" borderId="8" xfId="1" applyNumberFormat="1" applyFont="1" applyFill="1" applyBorder="1" applyAlignment="1">
      <alignment horizontal="right" vertical="center"/>
    </xf>
    <xf numFmtId="167" fontId="10" fillId="4" borderId="10" xfId="1" applyNumberFormat="1" applyFont="1" applyFill="1" applyBorder="1"/>
    <xf numFmtId="167" fontId="12" fillId="4" borderId="5" xfId="1" applyNumberFormat="1" applyFont="1" applyFill="1" applyBorder="1" applyAlignment="1">
      <alignment horizontal="right" vertical="center"/>
    </xf>
    <xf numFmtId="165" fontId="10" fillId="4" borderId="10" xfId="1" applyNumberFormat="1" applyFont="1" applyFill="1" applyBorder="1" applyAlignment="1">
      <alignment horizontal="right"/>
    </xf>
    <xf numFmtId="165" fontId="10" fillId="4" borderId="2" xfId="1" applyNumberFormat="1" applyFont="1" applyFill="1" applyBorder="1" applyAlignment="1">
      <alignment horizontal="right"/>
    </xf>
    <xf numFmtId="167" fontId="12" fillId="4" borderId="2" xfId="1" applyNumberFormat="1" applyFont="1" applyFill="1" applyBorder="1" applyAlignment="1">
      <alignment horizontal="right"/>
    </xf>
    <xf numFmtId="0" fontId="14" fillId="3" borderId="0" xfId="0" applyFont="1" applyFill="1" applyBorder="1" applyAlignment="1">
      <alignment horizontal="left"/>
    </xf>
    <xf numFmtId="10" fontId="11" fillId="4" borderId="20" xfId="2" applyNumberFormat="1" applyFont="1" applyFill="1" applyBorder="1" applyAlignment="1">
      <alignment horizontal="center"/>
    </xf>
    <xf numFmtId="3" fontId="13" fillId="0" borderId="0" xfId="0" applyNumberFormat="1" applyFont="1" applyBorder="1"/>
    <xf numFmtId="0" fontId="0" fillId="0" borderId="21" xfId="0" applyBorder="1"/>
    <xf numFmtId="0" fontId="0" fillId="0" borderId="22" xfId="0" applyBorder="1"/>
    <xf numFmtId="3" fontId="13" fillId="0" borderId="22" xfId="0" applyNumberFormat="1" applyFont="1" applyBorder="1"/>
    <xf numFmtId="0" fontId="0" fillId="0" borderId="23" xfId="0" applyBorder="1"/>
    <xf numFmtId="0" fontId="0" fillId="0" borderId="18" xfId="0" applyBorder="1"/>
    <xf numFmtId="0" fontId="0" fillId="0" borderId="0" xfId="0" applyBorder="1"/>
    <xf numFmtId="3" fontId="0" fillId="0" borderId="0" xfId="0" applyNumberFormat="1" applyBorder="1"/>
    <xf numFmtId="0" fontId="0" fillId="0" borderId="19" xfId="0" applyBorder="1"/>
    <xf numFmtId="0" fontId="0" fillId="0" borderId="24" xfId="0" applyBorder="1"/>
    <xf numFmtId="3" fontId="0" fillId="0" borderId="24" xfId="0" applyNumberFormat="1" applyBorder="1"/>
    <xf numFmtId="0" fontId="0" fillId="0" borderId="25" xfId="0" applyBorder="1"/>
    <xf numFmtId="0" fontId="3" fillId="0" borderId="26" xfId="0" applyFont="1" applyBorder="1"/>
    <xf numFmtId="167" fontId="9" fillId="0" borderId="0" xfId="1" applyNumberFormat="1" applyFont="1" applyBorder="1" applyAlignment="1">
      <alignment horizontal="center" wrapText="1"/>
    </xf>
    <xf numFmtId="167" fontId="15" fillId="0" borderId="0" xfId="1" applyNumberFormat="1" applyFont="1" applyFill="1" applyBorder="1" applyAlignment="1">
      <alignment horizontal="right" vertical="center"/>
    </xf>
    <xf numFmtId="167" fontId="15" fillId="0" borderId="0" xfId="1" applyNumberFormat="1" applyFont="1" applyFill="1" applyBorder="1" applyAlignment="1">
      <alignment horizontal="center" vertical="center"/>
    </xf>
    <xf numFmtId="10" fontId="16" fillId="0" borderId="0" xfId="2" applyNumberFormat="1" applyFont="1" applyFill="1" applyBorder="1" applyAlignment="1">
      <alignment horizontal="center" vertical="center"/>
    </xf>
    <xf numFmtId="10" fontId="11" fillId="4" borderId="8" xfId="2" applyNumberFormat="1" applyFont="1" applyFill="1" applyBorder="1" applyAlignment="1">
      <alignment horizont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10" fontId="10" fillId="5" borderId="10" xfId="1" applyNumberFormat="1" applyFont="1" applyFill="1" applyBorder="1"/>
    <xf numFmtId="10" fontId="12" fillId="5" borderId="2" xfId="1" applyNumberFormat="1" applyFont="1" applyFill="1" applyBorder="1" applyAlignment="1">
      <alignment horizontal="right" vertical="center"/>
    </xf>
    <xf numFmtId="10" fontId="12" fillId="5" borderId="8" xfId="1" applyNumberFormat="1" applyFont="1" applyFill="1" applyBorder="1" applyAlignment="1">
      <alignment horizontal="right" vertical="center"/>
    </xf>
    <xf numFmtId="0" fontId="0" fillId="0" borderId="18" xfId="0" applyBorder="1" applyAlignment="1">
      <alignment horizontal="justify" wrapText="1"/>
    </xf>
    <xf numFmtId="0" fontId="0" fillId="0" borderId="0" xfId="0" applyAlignment="1">
      <alignment horizontal="justify" wrapText="1"/>
    </xf>
    <xf numFmtId="0" fontId="0" fillId="0" borderId="19" xfId="0" applyBorder="1" applyAlignment="1">
      <alignment horizontal="justify"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9" fillId="3" borderId="26" xfId="0" applyFont="1" applyFill="1" applyBorder="1" applyAlignment="1">
      <alignment horizontal="center"/>
    </xf>
    <xf numFmtId="0" fontId="19" fillId="3" borderId="22" xfId="0" applyFont="1" applyFill="1" applyBorder="1" applyAlignment="1">
      <alignment horizontal="center"/>
    </xf>
    <xf numFmtId="0" fontId="19" fillId="3" borderId="23" xfId="0" applyFont="1" applyFill="1" applyBorder="1" applyAlignment="1">
      <alignment horizontal="center"/>
    </xf>
    <xf numFmtId="0" fontId="21" fillId="6" borderId="18" xfId="0" applyFont="1" applyFill="1" applyBorder="1" applyAlignment="1">
      <alignment horizontal="center"/>
    </xf>
    <xf numFmtId="0" fontId="21" fillId="6" borderId="0" xfId="0" applyFont="1" applyFill="1" applyBorder="1" applyAlignment="1">
      <alignment horizontal="center"/>
    </xf>
    <xf numFmtId="0" fontId="21" fillId="6" borderId="19" xfId="0" applyFont="1" applyFill="1" applyBorder="1" applyAlignment="1">
      <alignment horizontal="center"/>
    </xf>
    <xf numFmtId="0" fontId="22" fillId="7" borderId="31" xfId="0" applyFont="1" applyFill="1" applyBorder="1" applyAlignment="1">
      <alignment horizontal="center" vertical="center"/>
    </xf>
    <xf numFmtId="0" fontId="22" fillId="7" borderId="32" xfId="0" applyFont="1" applyFill="1" applyBorder="1" applyAlignment="1">
      <alignment horizontal="center" vertical="center"/>
    </xf>
    <xf numFmtId="0" fontId="22" fillId="7" borderId="33"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wrapText="1"/>
    </xf>
    <xf numFmtId="0" fontId="1" fillId="0" borderId="18" xfId="0" applyFont="1" applyBorder="1" applyAlignment="1">
      <alignment horizontal="justify" wrapText="1"/>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69"/>
  <sheetViews>
    <sheetView tabSelected="1" view="pageLayout" topLeftCell="B16" zoomScaleNormal="86" workbookViewId="0">
      <selection activeCell="O29" sqref="O29"/>
    </sheetView>
  </sheetViews>
  <sheetFormatPr baseColWidth="10" defaultRowHeight="12.75" x14ac:dyDescent="0.2"/>
  <cols>
    <col min="3" max="4" width="15.42578125" customWidth="1"/>
    <col min="5" max="5" width="16.28515625" customWidth="1"/>
    <col min="6" max="6" width="15.7109375" customWidth="1"/>
    <col min="7" max="7" width="12.7109375" hidden="1" customWidth="1"/>
    <col min="8" max="9" width="17.5703125" customWidth="1"/>
    <col min="10" max="10" width="15.7109375" customWidth="1"/>
    <col min="11" max="11" width="15" customWidth="1"/>
    <col min="12" max="12" width="15.7109375" customWidth="1"/>
    <col min="13" max="13" width="18.85546875" customWidth="1"/>
    <col min="14" max="14" width="20" customWidth="1"/>
    <col min="15" max="15" width="20.5703125" customWidth="1"/>
    <col min="16" max="16" width="8.85546875" customWidth="1"/>
  </cols>
  <sheetData>
    <row r="1" spans="3:17" ht="13.5" thickBot="1" x14ac:dyDescent="0.25"/>
    <row r="2" spans="3:17" ht="23.25" x14ac:dyDescent="0.35">
      <c r="C2" s="116" t="s">
        <v>38</v>
      </c>
      <c r="D2" s="117"/>
      <c r="E2" s="117"/>
      <c r="F2" s="117"/>
      <c r="G2" s="117"/>
      <c r="H2" s="117"/>
      <c r="I2" s="117"/>
      <c r="J2" s="117"/>
      <c r="K2" s="117"/>
      <c r="L2" s="117"/>
      <c r="M2" s="117"/>
      <c r="N2" s="117"/>
      <c r="O2" s="118"/>
    </row>
    <row r="3" spans="3:17" ht="15.75" x14ac:dyDescent="0.25">
      <c r="C3" s="70"/>
      <c r="D3" s="71"/>
      <c r="E3" s="71"/>
      <c r="F3" s="71"/>
      <c r="G3" s="81" t="s">
        <v>26</v>
      </c>
      <c r="H3" s="71"/>
      <c r="I3" s="71"/>
      <c r="J3" s="71"/>
      <c r="K3" s="71"/>
      <c r="L3" s="71"/>
      <c r="M3" s="71"/>
      <c r="N3" s="71"/>
      <c r="O3" s="72"/>
    </row>
    <row r="4" spans="3:17" ht="15.75" x14ac:dyDescent="0.25">
      <c r="C4" s="119" t="s">
        <v>35</v>
      </c>
      <c r="D4" s="120"/>
      <c r="E4" s="120"/>
      <c r="F4" s="120"/>
      <c r="G4" s="120"/>
      <c r="H4" s="120"/>
      <c r="I4" s="120"/>
      <c r="J4" s="120"/>
      <c r="K4" s="120"/>
      <c r="L4" s="120"/>
      <c r="M4" s="120"/>
      <c r="N4" s="120"/>
      <c r="O4" s="121"/>
      <c r="P4" s="2"/>
    </row>
    <row r="5" spans="3:17" ht="16.5" thickBot="1" x14ac:dyDescent="0.3">
      <c r="C5" s="119" t="s">
        <v>4</v>
      </c>
      <c r="D5" s="120"/>
      <c r="E5" s="120"/>
      <c r="F5" s="120"/>
      <c r="G5" s="120"/>
      <c r="H5" s="120"/>
      <c r="I5" s="120"/>
      <c r="J5" s="120"/>
      <c r="K5" s="120"/>
      <c r="L5" s="120"/>
      <c r="M5" s="120"/>
      <c r="N5" s="120"/>
      <c r="O5" s="121"/>
      <c r="P5" s="2"/>
    </row>
    <row r="6" spans="3:17" ht="22.5" customHeight="1" thickBot="1" x14ac:dyDescent="0.25">
      <c r="C6" s="122" t="s">
        <v>5</v>
      </c>
      <c r="D6" s="123"/>
      <c r="E6" s="123"/>
      <c r="F6" s="123"/>
      <c r="G6" s="123"/>
      <c r="H6" s="123"/>
      <c r="I6" s="123"/>
      <c r="J6" s="123"/>
      <c r="K6" s="123"/>
      <c r="L6" s="123"/>
      <c r="M6" s="123"/>
      <c r="N6" s="123"/>
      <c r="O6" s="124"/>
      <c r="P6" s="3"/>
      <c r="Q6" s="4"/>
    </row>
    <row r="7" spans="3:17" s="45" customFormat="1" ht="24.75" customHeight="1" x14ac:dyDescent="0.2">
      <c r="C7" s="127" t="s">
        <v>19</v>
      </c>
      <c r="D7" s="114" t="s">
        <v>21</v>
      </c>
      <c r="E7" s="114" t="s">
        <v>7</v>
      </c>
      <c r="F7" s="130" t="s">
        <v>36</v>
      </c>
      <c r="G7" s="131"/>
      <c r="H7" s="131"/>
      <c r="I7" s="131"/>
      <c r="J7" s="131"/>
      <c r="K7" s="131"/>
      <c r="L7" s="132"/>
      <c r="M7" s="112" t="s">
        <v>22</v>
      </c>
      <c r="N7" s="112" t="s">
        <v>44</v>
      </c>
      <c r="O7" s="110" t="s">
        <v>23</v>
      </c>
      <c r="P7" s="44"/>
      <c r="Q7" s="44"/>
    </row>
    <row r="8" spans="3:17" s="45" customFormat="1" ht="55.5" customHeight="1" thickBot="1" x14ac:dyDescent="0.25">
      <c r="C8" s="133"/>
      <c r="D8" s="115"/>
      <c r="E8" s="115"/>
      <c r="F8" s="56" t="s">
        <v>10</v>
      </c>
      <c r="G8" s="1" t="s">
        <v>20</v>
      </c>
      <c r="H8" s="101" t="s">
        <v>39</v>
      </c>
      <c r="I8" s="103" t="s">
        <v>33</v>
      </c>
      <c r="J8" s="56" t="s">
        <v>12</v>
      </c>
      <c r="K8" s="56" t="s">
        <v>13</v>
      </c>
      <c r="L8" s="56" t="s">
        <v>14</v>
      </c>
      <c r="M8" s="113"/>
      <c r="N8" s="113"/>
      <c r="O8" s="111"/>
      <c r="P8" s="5"/>
      <c r="Q8" s="5"/>
    </row>
    <row r="9" spans="3:17" s="19" customFormat="1" ht="21" customHeight="1" thickTop="1" x14ac:dyDescent="0.15">
      <c r="C9" s="60" t="s">
        <v>2</v>
      </c>
      <c r="D9" s="51">
        <v>121631.1</v>
      </c>
      <c r="E9" s="51">
        <f>+D9</f>
        <v>121631.1</v>
      </c>
      <c r="F9" s="76">
        <f>+E9</f>
        <v>121631.1</v>
      </c>
      <c r="G9" s="52">
        <f>F9/E9</f>
        <v>1</v>
      </c>
      <c r="H9" s="51">
        <v>125043.4</v>
      </c>
      <c r="I9" s="104">
        <f>SUM(H9)/F9</f>
        <v>1.0280545025079932</v>
      </c>
      <c r="J9" s="51">
        <v>204.4</v>
      </c>
      <c r="K9" s="78">
        <f>+H9+J9</f>
        <v>125247.79999999999</v>
      </c>
      <c r="L9" s="53">
        <f>F9-K9</f>
        <v>-3616.6999999999825</v>
      </c>
      <c r="M9" s="54">
        <f>K9/F9</f>
        <v>1.0297349937639304</v>
      </c>
      <c r="N9" s="82">
        <f>SUM(K9)*100%/F9-1</f>
        <v>2.9734993763930406E-2</v>
      </c>
      <c r="O9" s="55">
        <f>K9/E9</f>
        <v>1.0297349937639304</v>
      </c>
      <c r="P9" s="17"/>
      <c r="Q9" s="18"/>
    </row>
    <row r="10" spans="3:17" s="19" customFormat="1" ht="21" customHeight="1" x14ac:dyDescent="0.15">
      <c r="C10" s="61" t="s">
        <v>3</v>
      </c>
      <c r="D10" s="20">
        <v>81860.399999999994</v>
      </c>
      <c r="E10" s="51">
        <f>+D10</f>
        <v>81860.399999999994</v>
      </c>
      <c r="F10" s="76">
        <f>+E10</f>
        <v>81860.399999999994</v>
      </c>
      <c r="G10" s="14">
        <f>F10/E10</f>
        <v>1</v>
      </c>
      <c r="H10" s="13">
        <f>+F10</f>
        <v>81860.399999999994</v>
      </c>
      <c r="I10" s="104">
        <f>SUM(H10)/F10</f>
        <v>1</v>
      </c>
      <c r="J10" s="13">
        <v>0</v>
      </c>
      <c r="K10" s="79">
        <f>H10+J10</f>
        <v>81860.399999999994</v>
      </c>
      <c r="L10" s="21">
        <f>F10-K10</f>
        <v>0</v>
      </c>
      <c r="M10" s="15">
        <f>K10/F10</f>
        <v>1</v>
      </c>
      <c r="N10" s="82">
        <f>SUM(K10)*100%/F10-1</f>
        <v>0</v>
      </c>
      <c r="O10" s="16">
        <f t="shared" ref="O10:O23" si="0">K10/E10</f>
        <v>1</v>
      </c>
      <c r="P10" s="17"/>
      <c r="Q10" s="18"/>
    </row>
    <row r="11" spans="3:17" s="30" customFormat="1" ht="21" customHeight="1" thickBot="1" x14ac:dyDescent="0.2">
      <c r="C11" s="62" t="s">
        <v>0</v>
      </c>
      <c r="D11" s="22">
        <f>SUM(D9:D10)</f>
        <v>203491.5</v>
      </c>
      <c r="E11" s="22">
        <f>SUM(E9:E10)</f>
        <v>203491.5</v>
      </c>
      <c r="F11" s="77">
        <f>SUM(F9:F10)</f>
        <v>203491.5</v>
      </c>
      <c r="G11" s="23">
        <f>F11/E11</f>
        <v>1</v>
      </c>
      <c r="H11" s="22">
        <f>SUM(H9:H10)</f>
        <v>206903.8</v>
      </c>
      <c r="I11" s="105">
        <f>SUM(H11)/F11</f>
        <v>1.0167687593830701</v>
      </c>
      <c r="J11" s="24">
        <f>+J9+J10</f>
        <v>204.4</v>
      </c>
      <c r="K11" s="77">
        <f>+H11+J11</f>
        <v>207108.19999999998</v>
      </c>
      <c r="L11" s="25">
        <f>F11-K11</f>
        <v>-3616.6999999999825</v>
      </c>
      <c r="M11" s="26">
        <f>K11/F11</f>
        <v>1.0177732239430148</v>
      </c>
      <c r="N11" s="82">
        <f>SUM(M11)-100%</f>
        <v>1.7773223943014838E-2</v>
      </c>
      <c r="O11" s="27">
        <f t="shared" si="0"/>
        <v>1.0177732239430148</v>
      </c>
      <c r="P11" s="28"/>
      <c r="Q11" s="29"/>
    </row>
    <row r="12" spans="3:17" ht="22.5" customHeight="1" thickBot="1" x14ac:dyDescent="0.25">
      <c r="C12" s="122" t="s">
        <v>15</v>
      </c>
      <c r="D12" s="123"/>
      <c r="E12" s="123"/>
      <c r="F12" s="123"/>
      <c r="G12" s="123"/>
      <c r="H12" s="123"/>
      <c r="I12" s="123"/>
      <c r="J12" s="123"/>
      <c r="K12" s="123"/>
      <c r="L12" s="123"/>
      <c r="M12" s="123"/>
      <c r="N12" s="123"/>
      <c r="O12" s="124"/>
      <c r="P12" s="3"/>
      <c r="Q12" s="4"/>
    </row>
    <row r="13" spans="3:17" s="66" customFormat="1" ht="18.75" customHeight="1" x14ac:dyDescent="0.2">
      <c r="C13" s="127" t="s">
        <v>6</v>
      </c>
      <c r="D13" s="114" t="s">
        <v>21</v>
      </c>
      <c r="E13" s="114" t="s">
        <v>7</v>
      </c>
      <c r="F13" s="130" t="s">
        <v>37</v>
      </c>
      <c r="G13" s="131"/>
      <c r="H13" s="131"/>
      <c r="I13" s="131"/>
      <c r="J13" s="131"/>
      <c r="K13" s="131"/>
      <c r="L13" s="132"/>
      <c r="M13" s="112" t="s">
        <v>8</v>
      </c>
      <c r="N13" s="112" t="s">
        <v>25</v>
      </c>
      <c r="O13" s="110" t="s">
        <v>9</v>
      </c>
      <c r="P13" s="65"/>
      <c r="Q13" s="65"/>
    </row>
    <row r="14" spans="3:17" s="66" customFormat="1" ht="55.5" customHeight="1" thickBot="1" x14ac:dyDescent="0.25">
      <c r="C14" s="128"/>
      <c r="D14" s="129"/>
      <c r="E14" s="129"/>
      <c r="F14" s="67" t="s">
        <v>10</v>
      </c>
      <c r="G14" s="68" t="s">
        <v>11</v>
      </c>
      <c r="H14" s="102" t="s">
        <v>32</v>
      </c>
      <c r="I14" s="103" t="s">
        <v>34</v>
      </c>
      <c r="J14" s="67" t="s">
        <v>16</v>
      </c>
      <c r="K14" s="67" t="s">
        <v>17</v>
      </c>
      <c r="L14" s="67" t="s">
        <v>14</v>
      </c>
      <c r="M14" s="126"/>
      <c r="N14" s="113"/>
      <c r="O14" s="125"/>
      <c r="P14" s="6"/>
      <c r="Q14" s="6"/>
    </row>
    <row r="15" spans="3:17" s="19" customFormat="1" ht="21" customHeight="1" thickTop="1" x14ac:dyDescent="0.15">
      <c r="C15" s="31">
        <v>1000</v>
      </c>
      <c r="D15" s="46">
        <v>0</v>
      </c>
      <c r="E15" s="46">
        <f>+D15</f>
        <v>0</v>
      </c>
      <c r="F15" s="73">
        <f>+E15</f>
        <v>0</v>
      </c>
      <c r="G15" s="14" t="e">
        <f t="shared" ref="G15:G23" si="1">F15/E15</f>
        <v>#DIV/0!</v>
      </c>
      <c r="H15" s="13">
        <v>0</v>
      </c>
      <c r="I15" s="104"/>
      <c r="J15" s="13">
        <v>0</v>
      </c>
      <c r="K15" s="80">
        <f>+H15+J15</f>
        <v>0</v>
      </c>
      <c r="L15" s="33">
        <f t="shared" ref="L15:L23" si="2">F15-K15</f>
        <v>0</v>
      </c>
      <c r="M15" s="15"/>
      <c r="N15" s="82"/>
      <c r="O15" s="16"/>
      <c r="P15" s="17"/>
      <c r="Q15" s="18"/>
    </row>
    <row r="16" spans="3:17" s="19" customFormat="1" ht="21" customHeight="1" x14ac:dyDescent="0.15">
      <c r="C16" s="31" t="s">
        <v>41</v>
      </c>
      <c r="D16" s="69">
        <v>713.5</v>
      </c>
      <c r="E16" s="46">
        <f t="shared" ref="E16:F18" si="3">+D16</f>
        <v>713.5</v>
      </c>
      <c r="F16" s="73">
        <f t="shared" si="3"/>
        <v>713.5</v>
      </c>
      <c r="G16" s="14">
        <f t="shared" si="1"/>
        <v>1</v>
      </c>
      <c r="H16" s="13">
        <v>474.9</v>
      </c>
      <c r="I16" s="104">
        <f t="shared" ref="I16:I23" si="4">SUM(H16)/F16</f>
        <v>0.66559215136650307</v>
      </c>
      <c r="J16" s="13">
        <v>0</v>
      </c>
      <c r="K16" s="80">
        <f t="shared" ref="K16:K17" si="5">+H16+J16</f>
        <v>474.9</v>
      </c>
      <c r="L16" s="33">
        <f t="shared" si="2"/>
        <v>238.60000000000002</v>
      </c>
      <c r="M16" s="15">
        <f t="shared" ref="M16:M23" si="6">K16/F16</f>
        <v>0.66559215136650307</v>
      </c>
      <c r="N16" s="82">
        <f>SUM(K16)*100%/F16-1</f>
        <v>-0.33440784863349693</v>
      </c>
      <c r="O16" s="16">
        <f t="shared" si="0"/>
        <v>0.66559215136650307</v>
      </c>
      <c r="P16" s="17"/>
      <c r="Q16" s="18"/>
    </row>
    <row r="17" spans="3:17" s="19" customFormat="1" ht="21" customHeight="1" x14ac:dyDescent="0.15">
      <c r="C17" s="31" t="s">
        <v>40</v>
      </c>
      <c r="D17" s="69">
        <v>22620.9</v>
      </c>
      <c r="E17" s="46">
        <f t="shared" si="3"/>
        <v>22620.9</v>
      </c>
      <c r="F17" s="73">
        <f t="shared" si="3"/>
        <v>22620.9</v>
      </c>
      <c r="G17" s="14">
        <f t="shared" si="1"/>
        <v>1</v>
      </c>
      <c r="H17" s="13">
        <v>19250.400000000001</v>
      </c>
      <c r="I17" s="104">
        <f t="shared" si="4"/>
        <v>0.85100062331737469</v>
      </c>
      <c r="J17" s="13">
        <v>-7.6</v>
      </c>
      <c r="K17" s="80">
        <f t="shared" si="5"/>
        <v>19242.800000000003</v>
      </c>
      <c r="L17" s="33">
        <f t="shared" si="2"/>
        <v>3378.0999999999985</v>
      </c>
      <c r="M17" s="15">
        <f t="shared" si="6"/>
        <v>0.85066465083175302</v>
      </c>
      <c r="N17" s="82">
        <f t="shared" ref="N17:N23" si="7">SUM(K17)*100%/F17-1</f>
        <v>-0.14933534916824698</v>
      </c>
      <c r="O17" s="16">
        <f t="shared" si="0"/>
        <v>0.85066465083175302</v>
      </c>
      <c r="P17" s="17"/>
      <c r="Q17" s="18"/>
    </row>
    <row r="18" spans="3:17" s="19" customFormat="1" ht="21" customHeight="1" x14ac:dyDescent="0.15">
      <c r="C18" s="31" t="s">
        <v>24</v>
      </c>
      <c r="D18" s="69">
        <v>180157.1</v>
      </c>
      <c r="E18" s="46">
        <f t="shared" si="3"/>
        <v>180157.1</v>
      </c>
      <c r="F18" s="73">
        <f t="shared" si="3"/>
        <v>180157.1</v>
      </c>
      <c r="G18" s="14">
        <f t="shared" si="1"/>
        <v>1</v>
      </c>
      <c r="H18" s="13">
        <v>180157.1</v>
      </c>
      <c r="I18" s="104">
        <f t="shared" si="4"/>
        <v>1</v>
      </c>
      <c r="J18" s="13">
        <v>10.7</v>
      </c>
      <c r="K18" s="80">
        <f>+H18+J18</f>
        <v>180167.80000000002</v>
      </c>
      <c r="L18" s="33">
        <f>F18-K18</f>
        <v>-10.700000000011642</v>
      </c>
      <c r="M18" s="15">
        <f>K18/F18</f>
        <v>1.0000593926078962</v>
      </c>
      <c r="N18" s="82">
        <f t="shared" si="7"/>
        <v>5.9392607896224803E-5</v>
      </c>
      <c r="O18" s="16">
        <f>K18/E18</f>
        <v>1.0000593926078962</v>
      </c>
      <c r="P18" s="17"/>
      <c r="Q18" s="18"/>
    </row>
    <row r="19" spans="3:17" s="40" customFormat="1" ht="21" customHeight="1" x14ac:dyDescent="0.15">
      <c r="C19" s="63" t="s">
        <v>18</v>
      </c>
      <c r="D19" s="34">
        <f>D15+D16+D17+D18</f>
        <v>203491.5</v>
      </c>
      <c r="E19" s="34">
        <f>E15+E16+E17+E18</f>
        <v>203491.5</v>
      </c>
      <c r="F19" s="74">
        <f>F15+F16+F17+F18</f>
        <v>203491.5</v>
      </c>
      <c r="G19" s="35">
        <f t="shared" si="1"/>
        <v>1</v>
      </c>
      <c r="H19" s="34">
        <f>H15+H16+H17+H18</f>
        <v>199882.40000000002</v>
      </c>
      <c r="I19" s="105">
        <f t="shared" si="4"/>
        <v>0.98226412405432184</v>
      </c>
      <c r="J19" s="34">
        <f>J15+J16+J17+J18</f>
        <v>3.0999999999999996</v>
      </c>
      <c r="K19" s="74">
        <f>K15+K16+K17+K18</f>
        <v>199885.50000000003</v>
      </c>
      <c r="L19" s="36">
        <f t="shared" si="2"/>
        <v>3605.9999999999709</v>
      </c>
      <c r="M19" s="37">
        <f t="shared" si="6"/>
        <v>0.98227935810586697</v>
      </c>
      <c r="N19" s="82">
        <f t="shared" si="7"/>
        <v>-1.7720641894133027E-2</v>
      </c>
      <c r="O19" s="38">
        <f t="shared" si="0"/>
        <v>0.98227935810586697</v>
      </c>
      <c r="P19" s="17"/>
      <c r="Q19" s="39"/>
    </row>
    <row r="20" spans="3:17" s="19" customFormat="1" ht="21" customHeight="1" x14ac:dyDescent="0.15">
      <c r="C20" s="31">
        <v>5000</v>
      </c>
      <c r="D20" s="69"/>
      <c r="E20" s="69"/>
      <c r="F20" s="73"/>
      <c r="G20" s="14"/>
      <c r="H20" s="13"/>
      <c r="I20" s="104"/>
      <c r="J20" s="13"/>
      <c r="K20" s="80"/>
      <c r="L20" s="33"/>
      <c r="M20" s="15"/>
      <c r="N20" s="82"/>
      <c r="O20" s="16"/>
      <c r="P20" s="17"/>
      <c r="Q20" s="18"/>
    </row>
    <row r="21" spans="3:17" s="19" customFormat="1" ht="21" customHeight="1" x14ac:dyDescent="0.15">
      <c r="C21" s="31">
        <v>6000</v>
      </c>
      <c r="D21" s="32"/>
      <c r="E21" s="69"/>
      <c r="F21" s="73"/>
      <c r="G21" s="14"/>
      <c r="H21" s="13"/>
      <c r="I21" s="104"/>
      <c r="J21" s="13"/>
      <c r="K21" s="80"/>
      <c r="L21" s="33"/>
      <c r="M21" s="15"/>
      <c r="N21" s="82"/>
      <c r="O21" s="16"/>
      <c r="P21" s="17"/>
      <c r="Q21" s="18"/>
    </row>
    <row r="22" spans="3:17" s="40" customFormat="1" ht="21" customHeight="1" x14ac:dyDescent="0.15">
      <c r="C22" s="63" t="s">
        <v>18</v>
      </c>
      <c r="D22" s="34"/>
      <c r="E22" s="34"/>
      <c r="F22" s="74"/>
      <c r="G22" s="35"/>
      <c r="H22" s="34"/>
      <c r="I22" s="105"/>
      <c r="J22" s="34"/>
      <c r="K22" s="74"/>
      <c r="L22" s="36"/>
      <c r="M22" s="37"/>
      <c r="N22" s="82"/>
      <c r="O22" s="38"/>
      <c r="P22" s="17"/>
      <c r="Q22" s="39"/>
    </row>
    <row r="23" spans="3:17" s="43" customFormat="1" ht="21" customHeight="1" thickBot="1" x14ac:dyDescent="0.25">
      <c r="C23" s="64" t="s">
        <v>0</v>
      </c>
      <c r="D23" s="47">
        <f>+D19+D22</f>
        <v>203491.5</v>
      </c>
      <c r="E23" s="47">
        <f>E19+E22</f>
        <v>203491.5</v>
      </c>
      <c r="F23" s="75">
        <f>+F19+F22</f>
        <v>203491.5</v>
      </c>
      <c r="G23" s="48">
        <f t="shared" si="1"/>
        <v>1</v>
      </c>
      <c r="H23" s="47">
        <f>+H19+H22</f>
        <v>199882.40000000002</v>
      </c>
      <c r="I23" s="106">
        <f t="shared" si="4"/>
        <v>0.98226412405432184</v>
      </c>
      <c r="J23" s="47">
        <f>+J19+J22</f>
        <v>3.0999999999999996</v>
      </c>
      <c r="K23" s="75">
        <f>+K19+K22</f>
        <v>199885.50000000003</v>
      </c>
      <c r="L23" s="47">
        <f t="shared" si="2"/>
        <v>3605.9999999999709</v>
      </c>
      <c r="M23" s="49">
        <f t="shared" si="6"/>
        <v>0.98227935810586697</v>
      </c>
      <c r="N23" s="100">
        <f t="shared" si="7"/>
        <v>-1.7720641894133027E-2</v>
      </c>
      <c r="O23" s="50">
        <f t="shared" si="0"/>
        <v>0.98227935810586697</v>
      </c>
      <c r="P23" s="41"/>
      <c r="Q23" s="42"/>
    </row>
    <row r="24" spans="3:17" s="43" customFormat="1" ht="21" customHeight="1" thickBot="1" x14ac:dyDescent="0.25">
      <c r="C24" s="98"/>
      <c r="D24" s="97"/>
      <c r="E24" s="97"/>
      <c r="F24" s="98"/>
      <c r="G24" s="98"/>
      <c r="H24" s="98"/>
      <c r="I24" s="98"/>
      <c r="J24" s="98"/>
      <c r="K24" s="98"/>
      <c r="L24" s="98"/>
      <c r="M24" s="98"/>
      <c r="N24" s="98"/>
      <c r="O24" s="99"/>
      <c r="P24" s="41"/>
      <c r="Q24" s="42"/>
    </row>
    <row r="25" spans="3:17" s="43" customFormat="1" ht="27" customHeight="1" thickBot="1" x14ac:dyDescent="0.25">
      <c r="C25" s="57" t="s">
        <v>27</v>
      </c>
      <c r="D25" s="58"/>
      <c r="E25" s="59">
        <v>867.5</v>
      </c>
      <c r="F25" s="98"/>
      <c r="G25" s="98"/>
      <c r="H25" s="98"/>
      <c r="I25" s="98"/>
      <c r="J25" s="98"/>
      <c r="K25" s="98"/>
      <c r="L25" s="98"/>
      <c r="M25" s="98"/>
      <c r="N25" s="98"/>
      <c r="O25" s="99"/>
      <c r="P25" s="41"/>
      <c r="Q25" s="42"/>
    </row>
    <row r="26" spans="3:17" ht="13.5" thickBot="1" x14ac:dyDescent="0.25">
      <c r="C26" s="7"/>
      <c r="D26" s="7"/>
      <c r="E26" s="7"/>
      <c r="F26" s="7"/>
      <c r="G26" s="7"/>
      <c r="H26" s="8"/>
      <c r="I26" s="8"/>
      <c r="J26" s="8"/>
      <c r="K26" s="8"/>
      <c r="L26" s="8"/>
      <c r="M26" s="9"/>
      <c r="N26" s="9"/>
      <c r="O26" s="9"/>
      <c r="P26" s="8"/>
      <c r="Q26" s="8"/>
    </row>
    <row r="27" spans="3:17" ht="23.25" thickBot="1" x14ac:dyDescent="0.25">
      <c r="C27" s="57" t="s">
        <v>1</v>
      </c>
      <c r="D27" s="58"/>
      <c r="E27" s="59">
        <v>16974</v>
      </c>
      <c r="F27" s="7"/>
      <c r="G27" s="7"/>
      <c r="H27" s="8"/>
      <c r="I27" s="8"/>
      <c r="J27" s="8"/>
      <c r="K27" s="8"/>
      <c r="L27" s="8"/>
      <c r="M27" s="9"/>
      <c r="N27" s="9"/>
      <c r="O27" s="9"/>
      <c r="P27" s="8"/>
      <c r="Q27" s="8"/>
    </row>
    <row r="28" spans="3:17" ht="13.5" thickBot="1" x14ac:dyDescent="0.25">
      <c r="C28" s="96"/>
      <c r="D28" s="97"/>
      <c r="E28" s="97"/>
      <c r="F28" s="7"/>
      <c r="G28" s="7"/>
      <c r="H28" s="8"/>
      <c r="I28" s="8"/>
      <c r="J28" s="8"/>
      <c r="K28" s="8"/>
      <c r="L28" s="8"/>
      <c r="M28" s="9"/>
      <c r="N28" s="9"/>
      <c r="O28" s="9"/>
      <c r="P28" s="8"/>
      <c r="Q28" s="8"/>
    </row>
    <row r="29" spans="3:17" ht="13.5" thickBot="1" x14ac:dyDescent="0.25">
      <c r="C29" s="57" t="s">
        <v>31</v>
      </c>
      <c r="D29" s="58"/>
      <c r="E29" s="59"/>
      <c r="F29" s="7"/>
      <c r="G29" s="7"/>
      <c r="H29" s="8"/>
      <c r="I29" s="8"/>
      <c r="J29" s="8"/>
      <c r="K29" s="8"/>
      <c r="L29" s="8"/>
      <c r="M29" s="9"/>
      <c r="N29" s="9"/>
      <c r="O29" s="9"/>
      <c r="P29" s="8"/>
      <c r="Q29" s="8"/>
    </row>
    <row r="30" spans="3:17" ht="13.5" thickBot="1" x14ac:dyDescent="0.25">
      <c r="C30" s="96"/>
      <c r="D30" s="97"/>
      <c r="E30" s="97"/>
      <c r="F30" s="7"/>
      <c r="G30" s="7"/>
      <c r="H30" s="8"/>
      <c r="I30" s="8"/>
      <c r="J30" s="8"/>
      <c r="K30" s="8"/>
      <c r="L30" s="8"/>
      <c r="M30" s="9"/>
      <c r="N30" s="9"/>
      <c r="O30" s="9"/>
      <c r="P30" s="8"/>
      <c r="Q30" s="8"/>
    </row>
    <row r="31" spans="3:17" ht="23.25" thickBot="1" x14ac:dyDescent="0.25">
      <c r="C31" s="57" t="s">
        <v>30</v>
      </c>
      <c r="D31" s="58"/>
      <c r="E31" s="59">
        <f>+H11-H23-E25+E27-E29</f>
        <v>23127.899999999965</v>
      </c>
      <c r="F31" s="7"/>
      <c r="G31" s="7"/>
      <c r="H31" s="8"/>
      <c r="I31" s="8"/>
      <c r="J31" s="8"/>
      <c r="K31" s="8"/>
      <c r="L31" s="8"/>
      <c r="M31" s="9"/>
      <c r="N31" s="9"/>
      <c r="O31" s="9"/>
      <c r="P31" s="8"/>
      <c r="Q31" s="8"/>
    </row>
    <row r="32" spans="3:17" ht="13.5" thickBot="1" x14ac:dyDescent="0.25">
      <c r="F32" s="10"/>
      <c r="G32" s="10"/>
      <c r="H32" s="10"/>
      <c r="I32" s="10"/>
    </row>
    <row r="33" spans="3:15" x14ac:dyDescent="0.2">
      <c r="C33" s="95" t="s">
        <v>46</v>
      </c>
      <c r="D33" s="85"/>
      <c r="E33" s="85"/>
      <c r="F33" s="86"/>
      <c r="G33" s="86"/>
      <c r="H33" s="86"/>
      <c r="I33" s="86"/>
      <c r="J33" s="85"/>
      <c r="K33" s="85"/>
      <c r="L33" s="85"/>
      <c r="M33" s="85"/>
      <c r="N33" s="85"/>
      <c r="O33" s="87"/>
    </row>
    <row r="34" spans="3:15" x14ac:dyDescent="0.2">
      <c r="C34" s="88"/>
      <c r="D34" s="89"/>
      <c r="E34" s="89"/>
      <c r="F34" s="90"/>
      <c r="G34" s="90"/>
      <c r="H34" s="90"/>
      <c r="I34" s="90"/>
      <c r="J34" s="89"/>
      <c r="K34" s="89"/>
      <c r="L34" s="89"/>
      <c r="M34" s="89"/>
      <c r="N34" s="89"/>
      <c r="O34" s="91"/>
    </row>
    <row r="35" spans="3:15" x14ac:dyDescent="0.2">
      <c r="C35" s="88"/>
      <c r="D35" s="89"/>
      <c r="E35" s="89"/>
      <c r="F35" s="90"/>
      <c r="G35" s="90"/>
      <c r="H35" s="90"/>
      <c r="I35" s="90"/>
      <c r="J35" s="89"/>
      <c r="K35" s="89"/>
      <c r="L35" s="89"/>
      <c r="M35" s="89"/>
      <c r="N35" s="89"/>
      <c r="O35" s="91"/>
    </row>
    <row r="36" spans="3:15" x14ac:dyDescent="0.2">
      <c r="C36" s="88" t="s">
        <v>28</v>
      </c>
      <c r="D36" s="89"/>
      <c r="E36" s="89"/>
      <c r="F36" s="90"/>
      <c r="G36" s="90"/>
      <c r="H36" s="90"/>
      <c r="I36" s="90"/>
      <c r="J36" s="89"/>
      <c r="K36" s="89"/>
      <c r="L36" s="89"/>
      <c r="M36" s="89"/>
      <c r="N36" s="89"/>
      <c r="O36" s="91"/>
    </row>
    <row r="37" spans="3:15" x14ac:dyDescent="0.2">
      <c r="C37" s="88"/>
      <c r="D37" s="89"/>
      <c r="E37" s="89"/>
      <c r="F37" s="90"/>
      <c r="G37" s="90"/>
      <c r="H37" s="90"/>
      <c r="I37" s="90"/>
      <c r="J37" s="89"/>
      <c r="K37" s="89"/>
      <c r="L37" s="89"/>
      <c r="M37" s="89"/>
      <c r="N37" s="89"/>
      <c r="O37" s="91"/>
    </row>
    <row r="38" spans="3:15" ht="27" customHeight="1" x14ac:dyDescent="0.2">
      <c r="C38" s="107" t="s">
        <v>45</v>
      </c>
      <c r="D38" s="108"/>
      <c r="E38" s="108"/>
      <c r="F38" s="108"/>
      <c r="G38" s="108"/>
      <c r="H38" s="108"/>
      <c r="I38" s="108"/>
      <c r="J38" s="108"/>
      <c r="K38" s="108"/>
      <c r="L38" s="108"/>
      <c r="M38" s="108"/>
      <c r="N38" s="108"/>
      <c r="O38" s="109"/>
    </row>
    <row r="39" spans="3:15" x14ac:dyDescent="0.2">
      <c r="C39" s="88"/>
      <c r="D39" s="89"/>
      <c r="E39" s="89"/>
      <c r="F39" s="83"/>
      <c r="G39" s="83"/>
      <c r="H39" s="83"/>
      <c r="I39" s="83"/>
      <c r="J39" s="89"/>
      <c r="K39" s="89"/>
      <c r="L39" s="89"/>
      <c r="M39" s="89"/>
      <c r="N39" s="89"/>
      <c r="O39" s="91"/>
    </row>
    <row r="40" spans="3:15" x14ac:dyDescent="0.2">
      <c r="C40" s="88" t="s">
        <v>42</v>
      </c>
      <c r="D40" s="89"/>
      <c r="E40" s="89"/>
      <c r="F40" s="83"/>
      <c r="G40" s="83"/>
      <c r="H40" s="83"/>
      <c r="I40" s="83"/>
      <c r="J40" s="89"/>
      <c r="K40" s="89"/>
      <c r="L40" s="89"/>
      <c r="M40" s="89"/>
      <c r="N40" s="89"/>
      <c r="O40" s="91"/>
    </row>
    <row r="41" spans="3:15" x14ac:dyDescent="0.2">
      <c r="C41" s="88"/>
      <c r="D41" s="89"/>
      <c r="E41" s="89"/>
      <c r="F41" s="83"/>
      <c r="G41" s="83"/>
      <c r="H41" s="83"/>
      <c r="I41" s="83"/>
      <c r="J41" s="89"/>
      <c r="K41" s="89"/>
      <c r="L41" s="89"/>
      <c r="M41" s="89"/>
      <c r="N41" s="89"/>
      <c r="O41" s="91"/>
    </row>
    <row r="42" spans="3:15" ht="27.75" customHeight="1" x14ac:dyDescent="0.2">
      <c r="C42" s="134" t="s">
        <v>47</v>
      </c>
      <c r="D42" s="108"/>
      <c r="E42" s="108"/>
      <c r="F42" s="108"/>
      <c r="G42" s="108"/>
      <c r="H42" s="108"/>
      <c r="I42" s="108"/>
      <c r="J42" s="108"/>
      <c r="K42" s="108"/>
      <c r="L42" s="108"/>
      <c r="M42" s="108"/>
      <c r="N42" s="108"/>
      <c r="O42" s="109"/>
    </row>
    <row r="43" spans="3:15" x14ac:dyDescent="0.2">
      <c r="C43" s="88"/>
      <c r="D43" s="89"/>
      <c r="E43" s="89"/>
      <c r="F43" s="83"/>
      <c r="G43" s="83"/>
      <c r="H43" s="83"/>
      <c r="I43" s="83"/>
      <c r="J43" s="89"/>
      <c r="K43" s="89"/>
      <c r="L43" s="89"/>
      <c r="M43" s="89"/>
      <c r="N43" s="89"/>
      <c r="O43" s="91"/>
    </row>
    <row r="44" spans="3:15" x14ac:dyDescent="0.2">
      <c r="C44" s="88" t="s">
        <v>29</v>
      </c>
      <c r="D44" s="89"/>
      <c r="E44" s="89"/>
      <c r="F44" s="83"/>
      <c r="G44" s="83"/>
      <c r="H44" s="83"/>
      <c r="I44" s="83"/>
      <c r="J44" s="89"/>
      <c r="K44" s="89"/>
      <c r="L44" s="89"/>
      <c r="M44" s="89"/>
      <c r="N44" s="89"/>
      <c r="O44" s="91"/>
    </row>
    <row r="45" spans="3:15" x14ac:dyDescent="0.2">
      <c r="C45" s="88"/>
      <c r="D45" s="89"/>
      <c r="E45" s="89"/>
      <c r="F45" s="83"/>
      <c r="G45" s="83"/>
      <c r="H45" s="83"/>
      <c r="I45" s="83"/>
      <c r="J45" s="89"/>
      <c r="K45" s="89"/>
      <c r="L45" s="89"/>
      <c r="M45" s="89"/>
      <c r="N45" s="89"/>
      <c r="O45" s="91"/>
    </row>
    <row r="46" spans="3:15" ht="18" customHeight="1" x14ac:dyDescent="0.2">
      <c r="C46" s="107" t="s">
        <v>43</v>
      </c>
      <c r="D46" s="108"/>
      <c r="E46" s="108"/>
      <c r="F46" s="108"/>
      <c r="G46" s="108"/>
      <c r="H46" s="108"/>
      <c r="I46" s="108"/>
      <c r="J46" s="108"/>
      <c r="K46" s="108"/>
      <c r="L46" s="108"/>
      <c r="M46" s="108"/>
      <c r="N46" s="108"/>
      <c r="O46" s="109"/>
    </row>
    <row r="47" spans="3:15" x14ac:dyDescent="0.2">
      <c r="C47" s="88"/>
      <c r="D47" s="89"/>
      <c r="E47" s="89"/>
      <c r="F47" s="83"/>
      <c r="G47" s="83"/>
      <c r="H47" s="83"/>
      <c r="I47" s="83"/>
      <c r="J47" s="89"/>
      <c r="K47" s="89"/>
      <c r="L47" s="89"/>
      <c r="M47" s="89"/>
      <c r="N47" s="89"/>
      <c r="O47" s="91"/>
    </row>
    <row r="48" spans="3:15" x14ac:dyDescent="0.2">
      <c r="C48" s="88"/>
      <c r="D48" s="89"/>
      <c r="E48" s="89"/>
      <c r="F48" s="83"/>
      <c r="G48" s="83"/>
      <c r="H48" s="83"/>
      <c r="I48" s="83"/>
      <c r="J48" s="89"/>
      <c r="K48" s="89"/>
      <c r="L48" s="89"/>
      <c r="M48" s="89"/>
      <c r="N48" s="89"/>
      <c r="O48" s="91"/>
    </row>
    <row r="49" spans="3:15" x14ac:dyDescent="0.2">
      <c r="C49" s="88"/>
      <c r="D49" s="89"/>
      <c r="E49" s="89"/>
      <c r="F49" s="83"/>
      <c r="G49" s="83"/>
      <c r="H49" s="83"/>
      <c r="I49" s="83"/>
      <c r="J49" s="89"/>
      <c r="K49" s="89"/>
      <c r="L49" s="89"/>
      <c r="M49" s="89"/>
      <c r="N49" s="89"/>
      <c r="O49" s="91"/>
    </row>
    <row r="50" spans="3:15" x14ac:dyDescent="0.2">
      <c r="C50" s="88"/>
      <c r="D50" s="89"/>
      <c r="E50" s="89"/>
      <c r="F50" s="83"/>
      <c r="G50" s="83"/>
      <c r="H50" s="83"/>
      <c r="I50" s="83"/>
      <c r="J50" s="89"/>
      <c r="K50" s="89"/>
      <c r="L50" s="89"/>
      <c r="M50" s="89"/>
      <c r="N50" s="89"/>
      <c r="O50" s="91"/>
    </row>
    <row r="51" spans="3:15" x14ac:dyDescent="0.2">
      <c r="C51" s="88"/>
      <c r="D51" s="89"/>
      <c r="E51" s="89"/>
      <c r="F51" s="83"/>
      <c r="G51" s="83"/>
      <c r="H51" s="83"/>
      <c r="I51" s="83"/>
      <c r="J51" s="89"/>
      <c r="K51" s="89"/>
      <c r="L51" s="89"/>
      <c r="M51" s="89"/>
      <c r="N51" s="89"/>
      <c r="O51" s="91"/>
    </row>
    <row r="52" spans="3:15" x14ac:dyDescent="0.2">
      <c r="C52" s="88"/>
      <c r="D52" s="89"/>
      <c r="E52" s="89"/>
      <c r="F52" s="83"/>
      <c r="G52" s="83"/>
      <c r="H52" s="83"/>
      <c r="I52" s="83"/>
      <c r="J52" s="89"/>
      <c r="K52" s="89"/>
      <c r="L52" s="89"/>
      <c r="M52" s="89"/>
      <c r="N52" s="89"/>
      <c r="O52" s="91"/>
    </row>
    <row r="53" spans="3:15" x14ac:dyDescent="0.2">
      <c r="C53" s="88"/>
      <c r="D53" s="89"/>
      <c r="E53" s="89"/>
      <c r="F53" s="83"/>
      <c r="G53" s="83"/>
      <c r="H53" s="83"/>
      <c r="I53" s="83"/>
      <c r="J53" s="89"/>
      <c r="K53" s="89"/>
      <c r="L53" s="89"/>
      <c r="M53" s="89"/>
      <c r="N53" s="89"/>
      <c r="O53" s="91"/>
    </row>
    <row r="54" spans="3:15" x14ac:dyDescent="0.2">
      <c r="C54" s="88"/>
      <c r="D54" s="89"/>
      <c r="E54" s="89"/>
      <c r="F54" s="83"/>
      <c r="G54" s="83"/>
      <c r="H54" s="83"/>
      <c r="I54" s="83"/>
      <c r="J54" s="89"/>
      <c r="K54" s="89"/>
      <c r="L54" s="89"/>
      <c r="M54" s="89"/>
      <c r="N54" s="89"/>
      <c r="O54" s="91"/>
    </row>
    <row r="55" spans="3:15" x14ac:dyDescent="0.2">
      <c r="C55" s="88"/>
      <c r="D55" s="89"/>
      <c r="E55" s="89"/>
      <c r="F55" s="83"/>
      <c r="G55" s="83"/>
      <c r="H55" s="83"/>
      <c r="I55" s="83"/>
      <c r="J55" s="89"/>
      <c r="K55" s="89"/>
      <c r="L55" s="89"/>
      <c r="M55" s="89"/>
      <c r="N55" s="89"/>
      <c r="O55" s="91"/>
    </row>
    <row r="56" spans="3:15" x14ac:dyDescent="0.2">
      <c r="C56" s="88"/>
      <c r="D56" s="89"/>
      <c r="E56" s="89"/>
      <c r="F56" s="83"/>
      <c r="G56" s="83"/>
      <c r="H56" s="83"/>
      <c r="I56" s="83"/>
      <c r="J56" s="89"/>
      <c r="K56" s="89"/>
      <c r="L56" s="89"/>
      <c r="M56" s="89"/>
      <c r="N56" s="89"/>
      <c r="O56" s="91"/>
    </row>
    <row r="57" spans="3:15" ht="13.5" thickBot="1" x14ac:dyDescent="0.25">
      <c r="C57" s="84"/>
      <c r="D57" s="92"/>
      <c r="E57" s="92"/>
      <c r="F57" s="93"/>
      <c r="G57" s="93"/>
      <c r="H57" s="93"/>
      <c r="I57" s="93"/>
      <c r="J57" s="92"/>
      <c r="K57" s="92"/>
      <c r="L57" s="92"/>
      <c r="M57" s="92"/>
      <c r="N57" s="92"/>
      <c r="O57" s="94"/>
    </row>
    <row r="58" spans="3:15" x14ac:dyDescent="0.2">
      <c r="F58" s="10"/>
      <c r="G58" s="10"/>
      <c r="H58" s="10"/>
      <c r="I58" s="10"/>
    </row>
    <row r="59" spans="3:15" x14ac:dyDescent="0.2">
      <c r="F59" s="10"/>
      <c r="G59" s="10"/>
      <c r="H59" s="10"/>
      <c r="I59" s="10"/>
    </row>
    <row r="60" spans="3:15" x14ac:dyDescent="0.2">
      <c r="F60" s="10"/>
      <c r="G60" s="10"/>
      <c r="H60" s="10"/>
      <c r="I60" s="10"/>
    </row>
    <row r="61" spans="3:15" x14ac:dyDescent="0.2">
      <c r="F61" s="11"/>
      <c r="G61" s="11"/>
      <c r="H61" s="11"/>
      <c r="I61" s="11"/>
    </row>
    <row r="62" spans="3:15" x14ac:dyDescent="0.2">
      <c r="F62" s="11"/>
      <c r="G62" s="11"/>
      <c r="H62" s="11"/>
      <c r="I62" s="11"/>
    </row>
    <row r="63" spans="3:15" x14ac:dyDescent="0.2">
      <c r="F63" s="10"/>
      <c r="G63" s="10"/>
      <c r="H63" s="10"/>
      <c r="I63" s="10"/>
    </row>
    <row r="64" spans="3:15" x14ac:dyDescent="0.2">
      <c r="F64" s="10"/>
      <c r="G64" s="10"/>
      <c r="H64" s="10"/>
      <c r="I64" s="10"/>
    </row>
    <row r="65" spans="6:9" x14ac:dyDescent="0.2">
      <c r="F65" s="11"/>
      <c r="G65" s="11"/>
      <c r="H65" s="11"/>
      <c r="I65" s="11"/>
    </row>
    <row r="66" spans="6:9" x14ac:dyDescent="0.2">
      <c r="F66" s="10"/>
      <c r="G66" s="10"/>
      <c r="H66" s="10"/>
      <c r="I66" s="10"/>
    </row>
    <row r="67" spans="6:9" x14ac:dyDescent="0.2">
      <c r="F67" s="11"/>
      <c r="G67" s="11"/>
      <c r="H67" s="11"/>
      <c r="I67" s="11"/>
    </row>
    <row r="68" spans="6:9" x14ac:dyDescent="0.2">
      <c r="F68" s="10"/>
      <c r="G68" s="10"/>
      <c r="H68" s="10"/>
      <c r="I68" s="10"/>
    </row>
    <row r="69" spans="6:9" x14ac:dyDescent="0.2">
      <c r="F69" s="12"/>
      <c r="G69" s="12"/>
      <c r="H69" s="12"/>
      <c r="I69" s="12"/>
    </row>
  </sheetData>
  <mergeCells count="22">
    <mergeCell ref="C2:O2"/>
    <mergeCell ref="C4:O4"/>
    <mergeCell ref="C5:O5"/>
    <mergeCell ref="C6:O6"/>
    <mergeCell ref="O13:O14"/>
    <mergeCell ref="M13:M14"/>
    <mergeCell ref="C13:C14"/>
    <mergeCell ref="D13:D14"/>
    <mergeCell ref="E13:E14"/>
    <mergeCell ref="N13:N14"/>
    <mergeCell ref="F13:L13"/>
    <mergeCell ref="C12:O12"/>
    <mergeCell ref="M7:M8"/>
    <mergeCell ref="E7:E8"/>
    <mergeCell ref="F7:L7"/>
    <mergeCell ref="C7:C8"/>
    <mergeCell ref="C38:O38"/>
    <mergeCell ref="C42:O42"/>
    <mergeCell ref="O7:O8"/>
    <mergeCell ref="N7:N8"/>
    <mergeCell ref="C46:O46"/>
    <mergeCell ref="D7:D8"/>
  </mergeCells>
  <phoneticPr fontId="0" type="noConversion"/>
  <printOptions horizontalCentered="1" verticalCentered="1"/>
  <pageMargins left="0.74803149606299213" right="0.74803149606299213" top="0.47244094488188981" bottom="0.74803149606299213" header="0" footer="0"/>
  <pageSetup scale="51" orientation="landscape" r:id="rId1"/>
  <headerFooter>
    <oddHeader>&amp;Canexo 5.10.1.a RECURSOS DEVENGADOS DURANTE EL EJERCICIO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Flujoefectivo</vt:lpstr>
      <vt:lpstr>Flujoefectivo!Área_de_impresión</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dc:title>
  <dc:creator>RMJ</dc:creator>
  <cp:lastModifiedBy>Rodríguez Hernández Areli</cp:lastModifiedBy>
  <cp:lastPrinted>2016-04-13T17:13:28Z</cp:lastPrinted>
  <dcterms:created xsi:type="dcterms:W3CDTF">2004-08-02T23:22:27Z</dcterms:created>
  <dcterms:modified xsi:type="dcterms:W3CDTF">2016-05-04T15:14:58Z</dcterms:modified>
</cp:coreProperties>
</file>